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4 год\Отчет об исполнении бюджета за 1 квартал 2024 г\"/>
    </mc:Choice>
  </mc:AlternateContent>
  <bookViews>
    <workbookView xWindow="0" yWindow="0" windowWidth="12435" windowHeight="10710"/>
  </bookViews>
  <sheets>
    <sheet name="Доходы" sheetId="2" r:id="rId1"/>
  </sheets>
  <definedNames>
    <definedName name="_xlnm.Print_Titles" localSheetId="0">Доходы!$3:$6</definedName>
    <definedName name="_xlnm.Print_Area" localSheetId="0">Доходы!$A$1:$G$78</definedName>
  </definedNames>
  <calcPr calcId="152511"/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6" i="2"/>
  <c r="G37" i="2"/>
  <c r="G38" i="2"/>
  <c r="G39" i="2"/>
  <c r="G40" i="2"/>
  <c r="G41" i="2"/>
  <c r="G42" i="2"/>
  <c r="G43" i="2"/>
  <c r="G45" i="2"/>
  <c r="G46" i="2"/>
  <c r="G47" i="2"/>
  <c r="G48" i="2"/>
  <c r="G49" i="2"/>
  <c r="G50" i="2"/>
  <c r="G51" i="2"/>
  <c r="G52" i="2"/>
  <c r="G55" i="2"/>
  <c r="G57" i="2"/>
  <c r="G60" i="2"/>
  <c r="G63" i="2"/>
  <c r="G65" i="2"/>
  <c r="G66" i="2"/>
  <c r="G68" i="2"/>
  <c r="G70" i="2"/>
  <c r="G71" i="2"/>
  <c r="G72" i="2"/>
  <c r="G73" i="2"/>
  <c r="G74" i="2"/>
  <c r="G76" i="2"/>
  <c r="G77" i="2"/>
  <c r="G78" i="2"/>
  <c r="G9" i="2"/>
  <c r="G10" i="2"/>
  <c r="G11" i="2"/>
  <c r="E7" i="2" l="1"/>
  <c r="E77" i="2"/>
  <c r="E74" i="2"/>
  <c r="E64" i="2"/>
  <c r="E55" i="2"/>
  <c r="E50" i="2"/>
  <c r="E45" i="2"/>
  <c r="E41" i="2"/>
  <c r="E38" i="2"/>
  <c r="E36" i="2"/>
  <c r="E29" i="2"/>
  <c r="E28" i="2"/>
  <c r="E26" i="2"/>
  <c r="E22" i="2"/>
  <c r="E19" i="2"/>
  <c r="E14" i="2"/>
  <c r="E12" i="2"/>
  <c r="E9" i="2" s="1"/>
  <c r="E10" i="2"/>
  <c r="E54" i="2" l="1"/>
  <c r="E53" i="2" s="1"/>
  <c r="C50" i="2"/>
  <c r="D50" i="2"/>
  <c r="C64" i="2"/>
  <c r="D64" i="2"/>
  <c r="G64" i="2" s="1"/>
  <c r="F11" i="2"/>
  <c r="F13" i="2"/>
  <c r="F15" i="2"/>
  <c r="F17" i="2"/>
  <c r="F18" i="2"/>
  <c r="F20" i="2"/>
  <c r="F21" i="2"/>
  <c r="F23" i="2"/>
  <c r="F30" i="2"/>
  <c r="F31" i="2"/>
  <c r="F32" i="2"/>
  <c r="F33" i="2"/>
  <c r="F37" i="2"/>
  <c r="F39" i="2"/>
  <c r="F40" i="2"/>
  <c r="F46" i="2"/>
  <c r="F47" i="2"/>
  <c r="F48" i="2"/>
  <c r="F49" i="2"/>
  <c r="F56" i="2"/>
  <c r="F58" i="2"/>
  <c r="F59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D10" i="2"/>
  <c r="D41" i="2"/>
  <c r="C41" i="2"/>
  <c r="C10" i="2"/>
  <c r="D14" i="2"/>
  <c r="D12" i="2"/>
  <c r="C12" i="2"/>
  <c r="C14" i="2"/>
  <c r="D19" i="2"/>
  <c r="C19" i="2"/>
  <c r="D22" i="2"/>
  <c r="C22" i="2"/>
  <c r="D29" i="2"/>
  <c r="D28" i="2" s="1"/>
  <c r="C29" i="2"/>
  <c r="C28" i="2" s="1"/>
  <c r="D36" i="2"/>
  <c r="C36" i="2"/>
  <c r="F36" i="2" s="1"/>
  <c r="D38" i="2"/>
  <c r="C38" i="2"/>
  <c r="D45" i="2"/>
  <c r="C45" i="2"/>
  <c r="D55" i="2"/>
  <c r="C55" i="2"/>
  <c r="D74" i="2"/>
  <c r="C74" i="2"/>
  <c r="D77" i="2"/>
  <c r="C77" i="2"/>
  <c r="D54" i="2" l="1"/>
  <c r="C54" i="2"/>
  <c r="C53" i="2" s="1"/>
  <c r="F28" i="2"/>
  <c r="F38" i="2"/>
  <c r="F22" i="2"/>
  <c r="F19" i="2"/>
  <c r="F45" i="2"/>
  <c r="F14" i="2"/>
  <c r="F55" i="2"/>
  <c r="F64" i="2"/>
  <c r="F10" i="2"/>
  <c r="F74" i="2"/>
  <c r="F12" i="2"/>
  <c r="F29" i="2"/>
  <c r="D9" i="2"/>
  <c r="C9" i="2"/>
  <c r="C7" i="2" s="1"/>
  <c r="G54" i="2" l="1"/>
  <c r="D53" i="2"/>
  <c r="F9" i="2"/>
  <c r="F53" i="2"/>
  <c r="F54" i="2"/>
  <c r="G53" i="2" l="1"/>
  <c r="D7" i="2"/>
  <c r="G7" i="2" s="1"/>
  <c r="F7" i="2"/>
</calcChain>
</file>

<file path=xl/sharedStrings.xml><?xml version="1.0" encoding="utf-8"?>
<sst xmlns="http://schemas.openxmlformats.org/spreadsheetml/2006/main" count="161" uniqueCount="161">
  <si>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</si>
  <si>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</si>
  <si>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</si>
  <si>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</si>
  <si>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</si>
  <si>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</si>
  <si>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</si>
  <si>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</si>
  <si>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</si>
  <si>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</si>
  <si>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</si>
  <si>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</si>
  <si>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</si>
  <si>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</si>
  <si>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</si>
  <si>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</si>
  <si>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</si>
  <si>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</si>
  <si>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</si>
  <si>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</si>
  <si>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</si>
  <si>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</si>
  <si>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</si>
  <si>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</si>
  <si>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</si>
  <si>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</si>
  <si>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</si>
  <si>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</si>
  <si>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</si>
  <si>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</si>
  <si>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</si>
  <si>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</si>
  <si>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</si>
  <si>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</si>
  <si>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</si>
  <si>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</si>
  <si>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</si>
  <si>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</si>
  <si>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</si>
  <si>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</si>
  <si>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</si>
  <si>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</si>
  <si>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</si>
  <si>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</si>
  <si>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</si>
  <si>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</si>
  <si>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</si>
  <si>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</si>
  <si>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</si>
  <si>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</si>
  <si>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</si>
  <si>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</si>
  <si>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</si>
  <si>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</si>
  <si>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</si>
  <si>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</si>
  <si>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</si>
  <si>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</si>
  <si>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</si>
  <si>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</si>
  <si>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</si>
  <si>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</si>
  <si>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</si>
  <si>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</si>
  <si>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</si>
  <si>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</si>
  <si>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</si>
  <si>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</si>
  <si>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</si>
  <si>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</si>
  <si>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</si>
  <si>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</si>
  <si>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</si>
  <si>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</si>
  <si>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</si>
  <si>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</si>
  <si>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</si>
  <si>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</si>
  <si>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</si>
  <si>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</si>
  <si>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</si>
  <si>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</si>
  <si>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</si>
  <si>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</si>
  <si>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</si>
  <si>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</si>
  <si>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</si>
  <si>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</si>
  <si>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</si>
  <si>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</si>
  <si>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</si>
  <si>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</si>
  <si>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</si>
  <si>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</si>
  <si>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</si>
  <si>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</si>
  <si>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</si>
  <si>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</si>
  <si>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</si>
  <si>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</si>
  <si>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</si>
  <si>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</si>
  <si>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</si>
  <si>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</si>
  <si>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</si>
  <si>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</si>
  <si>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</si>
  <si>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</si>
  <si>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</si>
  <si>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</si>
  <si>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</si>
  <si>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</si>
  <si>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</si>
  <si>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</si>
  <si>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</si>
  <si>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</si>
  <si>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</si>
  <si>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</si>
  <si>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</si>
  <si>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</si>
  <si>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</si>
  <si>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</si>
  <si>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</si>
  <si>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</si>
  <si>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</si>
  <si>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</si>
  <si>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</si>
  <si>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</si>
  <si>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</si>
  <si>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</si>
  <si>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</si>
  <si>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</si>
  <si>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</si>
  <si>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</si>
  <si>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</si>
  <si>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</si>
  <si>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</si>
  <si>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</si>
  <si>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</si>
  <si>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(в рублях)</t>
  </si>
  <si>
    <t>5</t>
  </si>
  <si>
    <t>6</t>
  </si>
  <si>
    <t>7</t>
  </si>
  <si>
    <t>Процент исполнения   к плану 1 квартала  2024 года</t>
  </si>
  <si>
    <t xml:space="preserve"> 000 2022551314 0000 150</t>
  </si>
  <si>
    <t>Субсидии бюджетам муниципальных округов на развитие сети учреждений культурно-досугового типа</t>
  </si>
  <si>
    <t xml:space="preserve"> 000 2022524314 0000 150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</si>
  <si>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</si>
  <si>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000 1170500000 0000 180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</si>
  <si>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</si>
  <si>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</si>
  <si>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</si>
  <si>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</si>
  <si>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</si>
  <si>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Кассовое исполнение за          1 квартал 2023 года</t>
  </si>
  <si>
    <t>Кассовое исполнение за 1 квартал 2024 года</t>
  </si>
  <si>
    <t>Сведения об исполнении бюджета Пограничного муниципального округа по доходам за 1 квартал 2024 года</t>
  </si>
  <si>
    <t>Процент исполнения 1 квартала 2024 года к кассовому исполнению 1 квартала  2023 года</t>
  </si>
  <si>
    <t>(6=4/3*100)</t>
  </si>
  <si>
    <t>(7=4/5*100)</t>
  </si>
  <si>
    <t>Плановые бюджетные назначения на 2024 год,                                                                                                                                                           ( Бюджет Пограничного МО в редакции  от 01.03.2024 № 217-МПА)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</si>
</sst>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name val="Calibri"/>
      <family val="2"/>
      <scheme val="minor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58">
    <xf numFmtId="0" fontId="0" fillId="0" borderId="0" xfId="0"/>
    <xf numFmtId="0" fontId="0" fillId="0" borderId="0" xfId="0" applyProtection="1">
      <protection locked="0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17" fillId="0" borderId="19" xfId="39" applyNumberFormat="1" applyFont="1" applyProtection="1">
      <alignment horizontal="left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9" fontId="19" fillId="0" borderId="1" xfId="23" applyNumberFormat="1" applyFont="1" applyAlignment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16" xfId="55" applyNumberFormat="1" applyFont="1" applyProtection="1">
      <alignment horizontal="center"/>
    </xf>
    <xf numFmtId="4" fontId="17" fillId="0" borderId="24" xfId="43" applyNumberFormat="1" applyFont="1" applyBorder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49" fontId="18" fillId="0" borderId="61" xfId="38" applyNumberFormat="1" applyFont="1" applyBorder="1" applyProtection="1">
      <alignment horizontal="center" vertical="center" wrapText="1"/>
    </xf>
    <xf numFmtId="0" fontId="18" fillId="0" borderId="22" xfId="53" applyNumberFormat="1" applyFont="1" applyProtection="1">
      <alignment horizontal="left" wrapText="1" indent="2"/>
    </xf>
    <xf numFmtId="49" fontId="18" fillId="0" borderId="16" xfId="55" applyNumberFormat="1" applyFont="1" applyProtection="1">
      <alignment horizontal="center"/>
    </xf>
    <xf numFmtId="0" fontId="0" fillId="0" borderId="0" xfId="0" applyFont="1" applyProtection="1">
      <protection locked="0"/>
    </xf>
    <xf numFmtId="0" fontId="21" fillId="0" borderId="22" xfId="53" applyNumberFormat="1" applyFont="1" applyProtection="1">
      <alignment horizontal="left" wrapText="1" indent="2"/>
    </xf>
    <xf numFmtId="49" fontId="21" fillId="0" borderId="16" xfId="55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" fontId="21" fillId="0" borderId="24" xfId="43" applyNumberFormat="1" applyFont="1" applyBorder="1" applyProtection="1">
      <alignment horizontal="right"/>
    </xf>
    <xf numFmtId="0" fontId="22" fillId="0" borderId="0" xfId="0" applyFont="1" applyProtection="1">
      <protection locked="0"/>
    </xf>
    <xf numFmtId="4" fontId="17" fillId="0" borderId="16" xfId="42" applyNumberFormat="1" applyFont="1" applyAlignment="1" applyProtection="1">
      <alignment horizontal="right"/>
    </xf>
    <xf numFmtId="4" fontId="21" fillId="0" borderId="16" xfId="42" applyNumberFormat="1" applyFont="1" applyAlignment="1" applyProtection="1">
      <alignment horizontal="right"/>
    </xf>
    <xf numFmtId="4" fontId="7" fillId="0" borderId="16" xfId="55" applyNumberFormat="1" applyAlignment="1" applyProtection="1">
      <alignment horizontal="right"/>
    </xf>
    <xf numFmtId="4" fontId="7" fillId="0" borderId="16" xfId="42" applyNumberFormat="1" applyAlignment="1" applyProtection="1">
      <alignment horizontal="right"/>
    </xf>
    <xf numFmtId="4" fontId="18" fillId="0" borderId="16" xfId="42" applyNumberFormat="1" applyFont="1" applyAlignment="1" applyProtection="1">
      <alignment horizontal="right"/>
    </xf>
    <xf numFmtId="0" fontId="7" fillId="0" borderId="31" xfId="56" applyNumberFormat="1" applyProtection="1">
      <alignment horizontal="left" wrapText="1" indent="2"/>
    </xf>
    <xf numFmtId="49" fontId="7" fillId="0" borderId="24" xfId="55" applyNumberFormat="1" applyBorder="1" applyProtection="1">
      <alignment horizontal="center"/>
    </xf>
    <xf numFmtId="4" fontId="7" fillId="0" borderId="27" xfId="55" applyNumberFormat="1" applyBorder="1" applyAlignment="1" applyProtection="1">
      <alignment horizontal="right"/>
    </xf>
    <xf numFmtId="4" fontId="21" fillId="0" borderId="18" xfId="42" applyNumberFormat="1" applyFont="1" applyBorder="1" applyAlignment="1" applyProtection="1">
      <alignment horizontal="right"/>
    </xf>
    <xf numFmtId="0" fontId="21" fillId="0" borderId="31" xfId="56" applyNumberFormat="1" applyFont="1" applyProtection="1">
      <alignment horizontal="left" wrapText="1" indent="2"/>
    </xf>
    <xf numFmtId="49" fontId="21" fillId="0" borderId="24" xfId="55" applyNumberFormat="1" applyFont="1" applyBorder="1" applyProtection="1">
      <alignment horizontal="center"/>
    </xf>
    <xf numFmtId="2" fontId="23" fillId="0" borderId="60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7" fillId="0" borderId="18" xfId="35" applyNumberFormat="1" applyBorder="1" applyProtection="1">
      <alignment horizontal="center" vertical="center" wrapText="1"/>
    </xf>
    <xf numFmtId="49" fontId="7" fillId="0" borderId="64" xfId="35" applyBorder="1">
      <alignment horizontal="center" vertical="center" wrapText="1"/>
    </xf>
    <xf numFmtId="49" fontId="18" fillId="0" borderId="18" xfId="35" applyNumberFormat="1" applyFont="1" applyBorder="1" applyProtection="1">
      <alignment horizontal="center" vertical="center" wrapText="1"/>
    </xf>
    <xf numFmtId="49" fontId="7" fillId="0" borderId="64" xfId="35" applyNumberFormat="1" applyBorder="1" applyAlignment="1" applyProtection="1">
      <alignment horizontal="center" vertical="center" wrapText="1"/>
    </xf>
    <xf numFmtId="49" fontId="18" fillId="0" borderId="65" xfId="38" applyNumberFormat="1" applyFont="1" applyBorder="1" applyProtection="1">
      <alignment horizontal="center" vertical="center" wrapText="1"/>
    </xf>
    <xf numFmtId="49" fontId="18" fillId="0" borderId="64" xfId="37" applyNumberFormat="1" applyFon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" fontId="17" fillId="0" borderId="18" xfId="42" applyNumberFormat="1" applyFont="1" applyBorder="1" applyProtection="1">
      <alignment horizontal="right"/>
    </xf>
    <xf numFmtId="49" fontId="18" fillId="0" borderId="66" xfId="35" applyNumberFormat="1" applyFont="1" applyBorder="1" applyProtection="1">
      <alignment horizontal="center" vertical="center" wrapText="1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7" fillId="0" borderId="63" xfId="37" applyNumberFormat="1" applyBorder="1" applyAlignment="1" applyProtection="1">
      <alignment horizontal="center" vertical="center" wrapText="1"/>
    </xf>
    <xf numFmtId="2" fontId="24" fillId="0" borderId="1" xfId="7" applyNumberFormat="1" applyFont="1" applyAlignment="1" applyProtection="1">
      <alignment horizontal="center" wrapText="1"/>
    </xf>
    <xf numFmtId="49" fontId="18" fillId="0" borderId="63" xfId="37" applyNumberFormat="1" applyFont="1" applyBorder="1" applyAlignment="1" applyProtection="1">
      <alignment horizontal="center" vertical="center" wrapText="1"/>
    </xf>
    <xf numFmtId="49" fontId="7" fillId="0" borderId="62" xfId="35" applyNumberFormat="1" applyBorder="1" applyProtection="1">
      <alignment horizontal="center" vertical="center" wrapText="1"/>
    </xf>
    <xf numFmtId="49" fontId="7" fillId="0" borderId="63" xfId="35" applyBorder="1">
      <alignment horizontal="center" vertical="center" wrapText="1"/>
    </xf>
    <xf numFmtId="0" fontId="20" fillId="0" borderId="1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18" fillId="0" borderId="62" xfId="35" applyNumberFormat="1" applyFont="1" applyBorder="1" applyAlignment="1" applyProtection="1">
      <alignment horizontal="center" vertical="center" wrapText="1"/>
    </xf>
    <xf numFmtId="49" fontId="7" fillId="0" borderId="63" xfId="35" applyNumberFormat="1" applyBorder="1" applyAlignment="1" applyProtection="1">
      <alignment horizontal="center" vertical="center" wrapText="1"/>
    </xf>
    <xf numFmtId="49" fontId="7" fillId="0" borderId="62" xfId="35" applyNumberFormat="1" applyBorder="1" applyAlignment="1" applyProtection="1">
      <alignment horizontal="center" vertic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view="pageBreakPreview" topLeftCell="A59" zoomScale="110" zoomScaleNormal="110" zoomScaleSheetLayoutView="110" zoomScalePageLayoutView="70" workbookViewId="0">
      <selection activeCell="D70" sqref="D70"/>
    </sheetView>
  </sheetViews>
  <sheetFormatPr defaultColWidth="8.625" defaultRowHeight="15" x14ac:dyDescent="0.25"/>
  <cols>
    <col min="1" max="1" width="50.875" style="1" customWidth="1"/>
    <col min="2" max="2" width="19.5" style="1" customWidth="1"/>
    <col min="3" max="3" width="13.5" style="1" customWidth="1"/>
    <col min="4" max="4" width="11.625" style="1" customWidth="1"/>
    <col min="5" max="5" width="12.125" style="1" customWidth="1"/>
    <col min="6" max="6" width="9" style="18" customWidth="1"/>
    <col min="7" max="7" width="12.375" style="1" customWidth="1"/>
    <col min="8" max="16384" width="8.625" style="1"/>
  </cols>
  <sheetData>
    <row r="1" spans="1:7" ht="36.75" customHeight="1" x14ac:dyDescent="0.25">
      <c r="A1" s="49" t="s">
        <v>156</v>
      </c>
      <c r="B1" s="49"/>
      <c r="C1" s="49"/>
      <c r="D1" s="49"/>
      <c r="E1" s="49"/>
      <c r="F1" s="49"/>
      <c r="G1" s="49"/>
    </row>
    <row r="2" spans="1:7" ht="24.75" customHeight="1" x14ac:dyDescent="0.25">
      <c r="A2" s="53"/>
      <c r="B2" s="54"/>
      <c r="C2" s="54"/>
      <c r="D2" s="54"/>
      <c r="E2" s="44"/>
      <c r="F2" s="36"/>
      <c r="G2" s="10" t="s">
        <v>139</v>
      </c>
    </row>
    <row r="3" spans="1:7" ht="11.45" customHeight="1" x14ac:dyDescent="0.25">
      <c r="A3" s="51" t="s">
        <v>0</v>
      </c>
      <c r="B3" s="51" t="s">
        <v>1</v>
      </c>
      <c r="C3" s="55" t="s">
        <v>160</v>
      </c>
      <c r="D3" s="57" t="s">
        <v>155</v>
      </c>
      <c r="E3" s="55" t="s">
        <v>154</v>
      </c>
      <c r="F3" s="47" t="s">
        <v>143</v>
      </c>
      <c r="G3" s="47" t="s">
        <v>157</v>
      </c>
    </row>
    <row r="4" spans="1:7" ht="140.44999999999999" customHeight="1" x14ac:dyDescent="0.25">
      <c r="A4" s="52"/>
      <c r="B4" s="52"/>
      <c r="C4" s="56"/>
      <c r="D4" s="56"/>
      <c r="E4" s="56"/>
      <c r="F4" s="50"/>
      <c r="G4" s="48"/>
    </row>
    <row r="5" spans="1:7" ht="15.75" customHeight="1" x14ac:dyDescent="0.25">
      <c r="A5" s="38"/>
      <c r="B5" s="38"/>
      <c r="C5" s="40"/>
      <c r="D5" s="40"/>
      <c r="E5" s="40"/>
      <c r="F5" s="42" t="s">
        <v>158</v>
      </c>
      <c r="G5" s="43" t="s">
        <v>159</v>
      </c>
    </row>
    <row r="6" spans="1:7" ht="11.45" customHeight="1" thickBot="1" x14ac:dyDescent="0.3">
      <c r="A6" s="37" t="s">
        <v>2</v>
      </c>
      <c r="B6" s="39" t="s">
        <v>3</v>
      </c>
      <c r="C6" s="15" t="s">
        <v>4</v>
      </c>
      <c r="D6" s="15" t="s">
        <v>5</v>
      </c>
      <c r="E6" s="46" t="s">
        <v>140</v>
      </c>
      <c r="F6" s="41" t="s">
        <v>141</v>
      </c>
      <c r="G6" s="15" t="s">
        <v>142</v>
      </c>
    </row>
    <row r="7" spans="1:7" ht="21.75" customHeight="1" x14ac:dyDescent="0.25">
      <c r="A7" s="7" t="s">
        <v>6</v>
      </c>
      <c r="B7" s="8" t="s">
        <v>7</v>
      </c>
      <c r="C7" s="9">
        <f t="shared" ref="C7" si="0">C9+C53</f>
        <v>1103029641.8399999</v>
      </c>
      <c r="D7" s="9">
        <f>D9+D53</f>
        <v>184021358.47999999</v>
      </c>
      <c r="E7" s="45">
        <f>E9+E53</f>
        <v>151600181.84000003</v>
      </c>
      <c r="F7" s="13">
        <f>D7/C7*100</f>
        <v>16.683265027495356</v>
      </c>
      <c r="G7" s="35">
        <f t="shared" ref="G7:G10" si="1">D7/E7*100</f>
        <v>121.3859747702793</v>
      </c>
    </row>
    <row r="8" spans="1:7" ht="15" customHeight="1" x14ac:dyDescent="0.25">
      <c r="A8" s="3" t="s">
        <v>8</v>
      </c>
      <c r="B8" s="4"/>
      <c r="C8" s="4"/>
      <c r="D8" s="4"/>
      <c r="E8" s="4"/>
      <c r="F8" s="14"/>
      <c r="G8" s="35"/>
    </row>
    <row r="9" spans="1:7" x14ac:dyDescent="0.25">
      <c r="A9" s="11" t="s">
        <v>9</v>
      </c>
      <c r="B9" s="12" t="s">
        <v>10</v>
      </c>
      <c r="C9" s="9">
        <f>C10+C12+C14+C19+C22+C28+C36+C38+C41+C45+C50</f>
        <v>441949765</v>
      </c>
      <c r="D9" s="9">
        <f>D10+D12+D14+D19+D22+D28+D36+D38+D41+D45+D50</f>
        <v>106076980.58</v>
      </c>
      <c r="E9" s="24">
        <f>E10+E12+E14+E19+E22+E28+E36+E38+E41+E45+E50+E26</f>
        <v>92806987.170000017</v>
      </c>
      <c r="F9" s="13">
        <f t="shared" ref="F9:F15" si="2">D9/C9*100</f>
        <v>24.002044798010015</v>
      </c>
      <c r="G9" s="35">
        <f t="shared" si="1"/>
        <v>114.29848529151427</v>
      </c>
    </row>
    <row r="10" spans="1:7" s="23" customFormat="1" x14ac:dyDescent="0.25">
      <c r="A10" s="19" t="s">
        <v>11</v>
      </c>
      <c r="B10" s="20" t="s">
        <v>12</v>
      </c>
      <c r="C10" s="21">
        <f>C11</f>
        <v>395998180</v>
      </c>
      <c r="D10" s="21">
        <f>D11</f>
        <v>90189679.689999998</v>
      </c>
      <c r="E10" s="25">
        <f>E11</f>
        <v>81229895.230000004</v>
      </c>
      <c r="F10" s="22">
        <f t="shared" si="2"/>
        <v>22.775276313138608</v>
      </c>
      <c r="G10" s="35">
        <f t="shared" si="1"/>
        <v>111.03015636623761</v>
      </c>
    </row>
    <row r="11" spans="1:7" x14ac:dyDescent="0.25">
      <c r="A11" s="5" t="s">
        <v>13</v>
      </c>
      <c r="B11" s="6" t="s">
        <v>14</v>
      </c>
      <c r="C11" s="2">
        <v>395998180</v>
      </c>
      <c r="D11" s="2">
        <v>90189679.689999998</v>
      </c>
      <c r="E11" s="26">
        <v>81229895.230000004</v>
      </c>
      <c r="F11" s="14">
        <f t="shared" si="2"/>
        <v>22.775276313138608</v>
      </c>
      <c r="G11" s="35">
        <f>D11/E11*100</f>
        <v>111.03015636623761</v>
      </c>
    </row>
    <row r="12" spans="1:7" s="23" customFormat="1" ht="27.75" customHeight="1" x14ac:dyDescent="0.25">
      <c r="A12" s="19" t="s">
        <v>15</v>
      </c>
      <c r="B12" s="20" t="s">
        <v>16</v>
      </c>
      <c r="C12" s="21">
        <f>C13</f>
        <v>10963230</v>
      </c>
      <c r="D12" s="21">
        <f>D13</f>
        <v>3251076.52</v>
      </c>
      <c r="E12" s="21">
        <f>E13</f>
        <v>2803799.11</v>
      </c>
      <c r="F12" s="22">
        <f t="shared" si="2"/>
        <v>29.654367554087617</v>
      </c>
      <c r="G12" s="35">
        <f t="shared" ref="G12:G74" si="3">D12/E12*100</f>
        <v>115.95254839780587</v>
      </c>
    </row>
    <row r="13" spans="1:7" ht="27" customHeight="1" x14ac:dyDescent="0.25">
      <c r="A13" s="5" t="s">
        <v>17</v>
      </c>
      <c r="B13" s="6" t="s">
        <v>18</v>
      </c>
      <c r="C13" s="2">
        <v>10963230</v>
      </c>
      <c r="D13" s="2">
        <v>3251076.52</v>
      </c>
      <c r="E13" s="26">
        <v>2803799.11</v>
      </c>
      <c r="F13" s="14">
        <f t="shared" si="2"/>
        <v>29.654367554087617</v>
      </c>
      <c r="G13" s="35">
        <f t="shared" si="3"/>
        <v>115.95254839780587</v>
      </c>
    </row>
    <row r="14" spans="1:7" s="23" customFormat="1" x14ac:dyDescent="0.25">
      <c r="A14" s="19" t="s">
        <v>19</v>
      </c>
      <c r="B14" s="20" t="s">
        <v>20</v>
      </c>
      <c r="C14" s="21">
        <f>C15+C16+C17+C18</f>
        <v>6460000</v>
      </c>
      <c r="D14" s="21">
        <f>D15+D16+D17+D18</f>
        <v>2841935.12</v>
      </c>
      <c r="E14" s="21">
        <f>E15+E16+E17+E18</f>
        <v>446384.45</v>
      </c>
      <c r="F14" s="22">
        <f t="shared" si="2"/>
        <v>43.992803715170282</v>
      </c>
      <c r="G14" s="35">
        <f t="shared" si="3"/>
        <v>636.65638890422815</v>
      </c>
    </row>
    <row r="15" spans="1:7" ht="27.75" customHeight="1" x14ac:dyDescent="0.25">
      <c r="A15" s="5" t="s">
        <v>21</v>
      </c>
      <c r="B15" s="6" t="s">
        <v>22</v>
      </c>
      <c r="C15" s="2">
        <v>855000</v>
      </c>
      <c r="D15" s="2">
        <v>159407.67000000001</v>
      </c>
      <c r="E15" s="26">
        <v>248062.29</v>
      </c>
      <c r="F15" s="14">
        <f t="shared" si="2"/>
        <v>18.644171929824562</v>
      </c>
      <c r="G15" s="35">
        <f t="shared" si="3"/>
        <v>64.261145859775795</v>
      </c>
    </row>
    <row r="16" spans="1:7" x14ac:dyDescent="0.25">
      <c r="A16" s="5" t="s">
        <v>23</v>
      </c>
      <c r="B16" s="6" t="s">
        <v>24</v>
      </c>
      <c r="C16" s="2">
        <v>0</v>
      </c>
      <c r="D16" s="2">
        <v>4730.99</v>
      </c>
      <c r="E16" s="26">
        <v>-128568.43</v>
      </c>
      <c r="F16" s="14">
        <v>0</v>
      </c>
      <c r="G16" s="35">
        <f t="shared" si="3"/>
        <v>-3.6797447087127066</v>
      </c>
    </row>
    <row r="17" spans="1:7" x14ac:dyDescent="0.25">
      <c r="A17" s="5" t="s">
        <v>25</v>
      </c>
      <c r="B17" s="6" t="s">
        <v>26</v>
      </c>
      <c r="C17" s="2">
        <v>1500000</v>
      </c>
      <c r="D17" s="2">
        <v>861315.68</v>
      </c>
      <c r="E17" s="26">
        <v>125067.43</v>
      </c>
      <c r="F17" s="14">
        <f t="shared" ref="F17:F23" si="4">D17/C17*100</f>
        <v>57.421045333333332</v>
      </c>
      <c r="G17" s="35">
        <f t="shared" si="3"/>
        <v>688.68104189875817</v>
      </c>
    </row>
    <row r="18" spans="1:7" ht="26.25" customHeight="1" x14ac:dyDescent="0.25">
      <c r="A18" s="5" t="s">
        <v>27</v>
      </c>
      <c r="B18" s="6" t="s">
        <v>28</v>
      </c>
      <c r="C18" s="2">
        <v>4105000</v>
      </c>
      <c r="D18" s="2">
        <v>1816480.78</v>
      </c>
      <c r="E18" s="26">
        <v>201823.16</v>
      </c>
      <c r="F18" s="14">
        <f t="shared" si="4"/>
        <v>44.250445310596838</v>
      </c>
      <c r="G18" s="35">
        <f t="shared" si="3"/>
        <v>900.03584326001032</v>
      </c>
    </row>
    <row r="19" spans="1:7" s="23" customFormat="1" x14ac:dyDescent="0.25">
      <c r="A19" s="19" t="s">
        <v>29</v>
      </c>
      <c r="B19" s="20" t="s">
        <v>30</v>
      </c>
      <c r="C19" s="21">
        <f>C20+C21</f>
        <v>10383000</v>
      </c>
      <c r="D19" s="21">
        <f>D20+D21</f>
        <v>1731147.97</v>
      </c>
      <c r="E19" s="25">
        <f>E20+E21</f>
        <v>833151.46000000008</v>
      </c>
      <c r="F19" s="22">
        <f t="shared" si="4"/>
        <v>16.672907348550513</v>
      </c>
      <c r="G19" s="35">
        <f t="shared" si="3"/>
        <v>207.78310464702295</v>
      </c>
    </row>
    <row r="20" spans="1:7" x14ac:dyDescent="0.25">
      <c r="A20" s="5" t="s">
        <v>31</v>
      </c>
      <c r="B20" s="6" t="s">
        <v>32</v>
      </c>
      <c r="C20" s="2">
        <v>2404000</v>
      </c>
      <c r="D20" s="2">
        <v>168099.23</v>
      </c>
      <c r="E20" s="26">
        <v>150085.65</v>
      </c>
      <c r="F20" s="14">
        <f t="shared" si="4"/>
        <v>6.9924804492512482</v>
      </c>
      <c r="G20" s="35">
        <f t="shared" si="3"/>
        <v>112.00220007708933</v>
      </c>
    </row>
    <row r="21" spans="1:7" x14ac:dyDescent="0.25">
      <c r="A21" s="5" t="s">
        <v>33</v>
      </c>
      <c r="B21" s="6" t="s">
        <v>34</v>
      </c>
      <c r="C21" s="2">
        <v>7979000</v>
      </c>
      <c r="D21" s="2">
        <v>1563048.74</v>
      </c>
      <c r="E21" s="26">
        <v>683065.81</v>
      </c>
      <c r="F21" s="14">
        <f t="shared" si="4"/>
        <v>19.589531770898606</v>
      </c>
      <c r="G21" s="35">
        <f t="shared" si="3"/>
        <v>228.82842577057104</v>
      </c>
    </row>
    <row r="22" spans="1:7" s="23" customFormat="1" x14ac:dyDescent="0.25">
      <c r="A22" s="19" t="s">
        <v>35</v>
      </c>
      <c r="B22" s="20" t="s">
        <v>36</v>
      </c>
      <c r="C22" s="21">
        <f>C23+C24+C25</f>
        <v>2000000</v>
      </c>
      <c r="D22" s="21">
        <f>D23+D24+D25</f>
        <v>952314.66</v>
      </c>
      <c r="E22" s="25">
        <f>E23+E24+E25</f>
        <v>513530.3</v>
      </c>
      <c r="F22" s="22">
        <f t="shared" si="4"/>
        <v>47.615732999999999</v>
      </c>
      <c r="G22" s="35">
        <f t="shared" si="3"/>
        <v>185.44468748971582</v>
      </c>
    </row>
    <row r="23" spans="1:7" ht="26.25" customHeight="1" x14ac:dyDescent="0.25">
      <c r="A23" s="5" t="s">
        <v>37</v>
      </c>
      <c r="B23" s="6" t="s">
        <v>38</v>
      </c>
      <c r="C23" s="2">
        <v>2000000</v>
      </c>
      <c r="D23" s="2">
        <v>940014.66</v>
      </c>
      <c r="E23" s="26">
        <v>512130.3</v>
      </c>
      <c r="F23" s="14">
        <f t="shared" si="4"/>
        <v>47.000732999999997</v>
      </c>
      <c r="G23" s="35">
        <f t="shared" si="3"/>
        <v>183.54990126536157</v>
      </c>
    </row>
    <row r="24" spans="1:7" ht="39" customHeight="1" x14ac:dyDescent="0.25">
      <c r="A24" s="5" t="s">
        <v>39</v>
      </c>
      <c r="B24" s="6" t="s">
        <v>40</v>
      </c>
      <c r="C24" s="2">
        <v>0</v>
      </c>
      <c r="D24" s="2">
        <v>2300</v>
      </c>
      <c r="E24" s="26">
        <v>1400</v>
      </c>
      <c r="F24" s="14">
        <v>0</v>
      </c>
      <c r="G24" s="35">
        <f t="shared" si="3"/>
        <v>164.28571428571428</v>
      </c>
    </row>
    <row r="25" spans="1:7" ht="27" customHeight="1" x14ac:dyDescent="0.25">
      <c r="A25" s="5" t="s">
        <v>41</v>
      </c>
      <c r="B25" s="6" t="s">
        <v>42</v>
      </c>
      <c r="C25" s="2">
        <v>0</v>
      </c>
      <c r="D25" s="2">
        <v>10000</v>
      </c>
      <c r="E25" s="31">
        <v>0</v>
      </c>
      <c r="F25" s="14">
        <v>0</v>
      </c>
      <c r="G25" s="35">
        <v>0</v>
      </c>
    </row>
    <row r="26" spans="1:7" s="23" customFormat="1" ht="27" customHeight="1" x14ac:dyDescent="0.25">
      <c r="A26" s="33" t="s">
        <v>150</v>
      </c>
      <c r="B26" s="34" t="s">
        <v>151</v>
      </c>
      <c r="C26" s="21">
        <v>0</v>
      </c>
      <c r="D26" s="21">
        <v>0</v>
      </c>
      <c r="E26" s="21">
        <f>E27</f>
        <v>0.06</v>
      </c>
      <c r="F26" s="22">
        <v>0</v>
      </c>
      <c r="G26" s="35">
        <f t="shared" si="3"/>
        <v>0</v>
      </c>
    </row>
    <row r="27" spans="1:7" ht="19.5" customHeight="1" x14ac:dyDescent="0.25">
      <c r="A27" s="29" t="s">
        <v>152</v>
      </c>
      <c r="B27" s="30" t="s">
        <v>153</v>
      </c>
      <c r="C27" s="2">
        <v>0</v>
      </c>
      <c r="D27" s="2">
        <v>0</v>
      </c>
      <c r="E27" s="2">
        <v>0.06</v>
      </c>
      <c r="F27" s="14">
        <v>0</v>
      </c>
      <c r="G27" s="35">
        <f t="shared" si="3"/>
        <v>0</v>
      </c>
    </row>
    <row r="28" spans="1:7" s="23" customFormat="1" ht="28.5" customHeight="1" x14ac:dyDescent="0.25">
      <c r="A28" s="19" t="s">
        <v>43</v>
      </c>
      <c r="B28" s="20" t="s">
        <v>44</v>
      </c>
      <c r="C28" s="21">
        <f>C29+C35</f>
        <v>11420000</v>
      </c>
      <c r="D28" s="21">
        <f>D29+D35</f>
        <v>4820714.08</v>
      </c>
      <c r="E28" s="32">
        <f>E29+E35</f>
        <v>3346273.65</v>
      </c>
      <c r="F28" s="22">
        <f t="shared" ref="F28:F33" si="5">D28/C28*100</f>
        <v>42.212907880910684</v>
      </c>
      <c r="G28" s="35">
        <f t="shared" si="3"/>
        <v>144.06215941126035</v>
      </c>
    </row>
    <row r="29" spans="1:7" ht="65.25" customHeight="1" x14ac:dyDescent="0.25">
      <c r="A29" s="5" t="s">
        <v>45</v>
      </c>
      <c r="B29" s="6" t="s">
        <v>46</v>
      </c>
      <c r="C29" s="2">
        <f>C30+C31+C32+C33+C34</f>
        <v>11420000</v>
      </c>
      <c r="D29" s="2">
        <f>D30+D31+D32+D33+D34</f>
        <v>4809751.2300000004</v>
      </c>
      <c r="E29" s="27">
        <f>E30+E31+E32+E33+E34</f>
        <v>3346273.65</v>
      </c>
      <c r="F29" s="14">
        <f t="shared" si="5"/>
        <v>42.116910945709286</v>
      </c>
      <c r="G29" s="35">
        <f t="shared" si="3"/>
        <v>143.7345457386607</v>
      </c>
    </row>
    <row r="30" spans="1:7" ht="51" customHeight="1" x14ac:dyDescent="0.25">
      <c r="A30" s="5" t="s">
        <v>47</v>
      </c>
      <c r="B30" s="6" t="s">
        <v>48</v>
      </c>
      <c r="C30" s="2">
        <v>7600000</v>
      </c>
      <c r="D30" s="2">
        <v>3154514.89</v>
      </c>
      <c r="E30" s="26">
        <v>2205576.11</v>
      </c>
      <c r="F30" s="14">
        <f t="shared" si="5"/>
        <v>41.506774868421054</v>
      </c>
      <c r="G30" s="35">
        <f t="shared" si="3"/>
        <v>143.02453112805981</v>
      </c>
    </row>
    <row r="31" spans="1:7" ht="61.5" customHeight="1" x14ac:dyDescent="0.25">
      <c r="A31" s="5" t="s">
        <v>49</v>
      </c>
      <c r="B31" s="6" t="s">
        <v>50</v>
      </c>
      <c r="C31" s="2">
        <v>1800000</v>
      </c>
      <c r="D31" s="2">
        <v>449040.85</v>
      </c>
      <c r="E31" s="26">
        <v>214623.38</v>
      </c>
      <c r="F31" s="14">
        <f t="shared" si="5"/>
        <v>24.946713888888887</v>
      </c>
      <c r="G31" s="35">
        <f t="shared" si="3"/>
        <v>209.22270910093764</v>
      </c>
    </row>
    <row r="32" spans="1:7" ht="60.75" customHeight="1" x14ac:dyDescent="0.25">
      <c r="A32" s="5" t="s">
        <v>51</v>
      </c>
      <c r="B32" s="6" t="s">
        <v>52</v>
      </c>
      <c r="C32" s="2">
        <v>120000</v>
      </c>
      <c r="D32" s="2">
        <v>30000</v>
      </c>
      <c r="E32" s="26">
        <v>10000</v>
      </c>
      <c r="F32" s="14">
        <f t="shared" si="5"/>
        <v>25</v>
      </c>
      <c r="G32" s="35">
        <f t="shared" si="3"/>
        <v>300</v>
      </c>
    </row>
    <row r="33" spans="1:7" ht="28.5" customHeight="1" x14ac:dyDescent="0.25">
      <c r="A33" s="5" t="s">
        <v>53</v>
      </c>
      <c r="B33" s="6" t="s">
        <v>54</v>
      </c>
      <c r="C33" s="2">
        <v>1900000</v>
      </c>
      <c r="D33" s="2">
        <v>1176194.2</v>
      </c>
      <c r="E33" s="26">
        <v>916074.16</v>
      </c>
      <c r="F33" s="14">
        <f t="shared" si="5"/>
        <v>61.904957894736846</v>
      </c>
      <c r="G33" s="35">
        <f t="shared" si="3"/>
        <v>128.39508539352315</v>
      </c>
    </row>
    <row r="34" spans="1:7" ht="42" customHeight="1" x14ac:dyDescent="0.25">
      <c r="A34" s="5" t="s">
        <v>55</v>
      </c>
      <c r="B34" s="6" t="s">
        <v>56</v>
      </c>
      <c r="C34" s="2">
        <v>0</v>
      </c>
      <c r="D34" s="2">
        <v>1.29</v>
      </c>
      <c r="E34" s="26">
        <v>0</v>
      </c>
      <c r="F34" s="14">
        <v>0</v>
      </c>
      <c r="G34" s="35">
        <v>0</v>
      </c>
    </row>
    <row r="35" spans="1:7" ht="62.25" customHeight="1" x14ac:dyDescent="0.25">
      <c r="A35" s="5" t="s">
        <v>57</v>
      </c>
      <c r="B35" s="6" t="s">
        <v>58</v>
      </c>
      <c r="C35" s="2">
        <v>0</v>
      </c>
      <c r="D35" s="2">
        <v>10962.85</v>
      </c>
      <c r="E35" s="26">
        <v>0</v>
      </c>
      <c r="F35" s="14">
        <v>0</v>
      </c>
      <c r="G35" s="35">
        <v>0</v>
      </c>
    </row>
    <row r="36" spans="1:7" s="23" customFormat="1" x14ac:dyDescent="0.25">
      <c r="A36" s="19" t="s">
        <v>59</v>
      </c>
      <c r="B36" s="20" t="s">
        <v>60</v>
      </c>
      <c r="C36" s="21">
        <f>C37</f>
        <v>150000</v>
      </c>
      <c r="D36" s="21">
        <f>D37</f>
        <v>397731.08</v>
      </c>
      <c r="E36" s="25">
        <f>E37</f>
        <v>105080.25</v>
      </c>
      <c r="F36" s="22">
        <f>D36/C36*100</f>
        <v>265.15405333333331</v>
      </c>
      <c r="G36" s="35">
        <f t="shared" si="3"/>
        <v>378.50222092162898</v>
      </c>
    </row>
    <row r="37" spans="1:7" x14ac:dyDescent="0.25">
      <c r="A37" s="5" t="s">
        <v>61</v>
      </c>
      <c r="B37" s="6" t="s">
        <v>62</v>
      </c>
      <c r="C37" s="2">
        <v>150000</v>
      </c>
      <c r="D37" s="2">
        <v>397731.08</v>
      </c>
      <c r="E37" s="26">
        <v>105080.25</v>
      </c>
      <c r="F37" s="14">
        <f>D37/C37*100</f>
        <v>265.15405333333331</v>
      </c>
      <c r="G37" s="35">
        <f t="shared" si="3"/>
        <v>378.50222092162898</v>
      </c>
    </row>
    <row r="38" spans="1:7" s="23" customFormat="1" ht="26.25" customHeight="1" x14ac:dyDescent="0.25">
      <c r="A38" s="19" t="s">
        <v>63</v>
      </c>
      <c r="B38" s="20" t="s">
        <v>64</v>
      </c>
      <c r="C38" s="21">
        <f>C39+C40</f>
        <v>4405355</v>
      </c>
      <c r="D38" s="21">
        <f>D39+D40</f>
        <v>1377561.92</v>
      </c>
      <c r="E38" s="25">
        <f>E39+E40</f>
        <v>1364910.81</v>
      </c>
      <c r="F38" s="22">
        <f>D38/C38*100</f>
        <v>31.270168238428003</v>
      </c>
      <c r="G38" s="35">
        <f t="shared" si="3"/>
        <v>100.92688180848974</v>
      </c>
    </row>
    <row r="39" spans="1:7" x14ac:dyDescent="0.25">
      <c r="A39" s="5" t="s">
        <v>65</v>
      </c>
      <c r="B39" s="6" t="s">
        <v>66</v>
      </c>
      <c r="C39" s="2">
        <v>2000000</v>
      </c>
      <c r="D39" s="2">
        <v>707230</v>
      </c>
      <c r="E39" s="26">
        <v>807700</v>
      </c>
      <c r="F39" s="14">
        <f>D39/C39*100</f>
        <v>35.361499999999999</v>
      </c>
      <c r="G39" s="35">
        <f t="shared" si="3"/>
        <v>87.560975609756099</v>
      </c>
    </row>
    <row r="40" spans="1:7" x14ac:dyDescent="0.25">
      <c r="A40" s="5" t="s">
        <v>67</v>
      </c>
      <c r="B40" s="6" t="s">
        <v>68</v>
      </c>
      <c r="C40" s="2">
        <v>2405355</v>
      </c>
      <c r="D40" s="2">
        <v>670331.92000000004</v>
      </c>
      <c r="E40" s="26">
        <v>557210.81000000006</v>
      </c>
      <c r="F40" s="14">
        <f>D40/C40*100</f>
        <v>27.868315487734662</v>
      </c>
      <c r="G40" s="35">
        <f t="shared" si="3"/>
        <v>120.30131289089671</v>
      </c>
    </row>
    <row r="41" spans="1:7" s="23" customFormat="1" ht="33" customHeight="1" x14ac:dyDescent="0.25">
      <c r="A41" s="19" t="s">
        <v>69</v>
      </c>
      <c r="B41" s="20" t="s">
        <v>70</v>
      </c>
      <c r="C41" s="21">
        <f>C42+C43+C44</f>
        <v>0</v>
      </c>
      <c r="D41" s="21">
        <f>D42+D43+D44</f>
        <v>480574.12</v>
      </c>
      <c r="E41" s="25">
        <f>E42+E43+E44</f>
        <v>2004263.5</v>
      </c>
      <c r="F41" s="22">
        <v>0</v>
      </c>
      <c r="G41" s="35">
        <f t="shared" si="3"/>
        <v>23.977591768746972</v>
      </c>
    </row>
    <row r="42" spans="1:7" ht="60.75" customHeight="1" x14ac:dyDescent="0.25">
      <c r="A42" s="5" t="s">
        <v>71</v>
      </c>
      <c r="B42" s="6" t="s">
        <v>72</v>
      </c>
      <c r="C42" s="2">
        <v>0</v>
      </c>
      <c r="D42" s="2">
        <v>90141</v>
      </c>
      <c r="E42" s="26">
        <v>676547.52</v>
      </c>
      <c r="F42" s="14">
        <v>0</v>
      </c>
      <c r="G42" s="35">
        <f t="shared" si="3"/>
        <v>13.323676066390725</v>
      </c>
    </row>
    <row r="43" spans="1:7" ht="27" customHeight="1" x14ac:dyDescent="0.25">
      <c r="A43" s="5" t="s">
        <v>73</v>
      </c>
      <c r="B43" s="6" t="s">
        <v>74</v>
      </c>
      <c r="C43" s="2">
        <v>0</v>
      </c>
      <c r="D43" s="2">
        <v>347035.38</v>
      </c>
      <c r="E43" s="26">
        <v>1327715.98</v>
      </c>
      <c r="F43" s="14">
        <v>0</v>
      </c>
      <c r="G43" s="35">
        <f t="shared" si="3"/>
        <v>26.137772326879734</v>
      </c>
    </row>
    <row r="44" spans="1:7" ht="54" customHeight="1" x14ac:dyDescent="0.25">
      <c r="A44" s="5" t="s">
        <v>75</v>
      </c>
      <c r="B44" s="6" t="s">
        <v>76</v>
      </c>
      <c r="C44" s="2">
        <v>0</v>
      </c>
      <c r="D44" s="2">
        <v>43397.74</v>
      </c>
      <c r="E44" s="26">
        <v>0</v>
      </c>
      <c r="F44" s="14">
        <v>0</v>
      </c>
      <c r="G44" s="35">
        <v>0</v>
      </c>
    </row>
    <row r="45" spans="1:7" s="23" customFormat="1" x14ac:dyDescent="0.25">
      <c r="A45" s="19" t="s">
        <v>77</v>
      </c>
      <c r="B45" s="20" t="s">
        <v>78</v>
      </c>
      <c r="C45" s="21">
        <f>C46+C47+C48+C49</f>
        <v>170000</v>
      </c>
      <c r="D45" s="21">
        <f>D46+D47+D48+D49</f>
        <v>133269.34</v>
      </c>
      <c r="E45" s="25">
        <f>E46+E47+E48+E49</f>
        <v>283325.62000000005</v>
      </c>
      <c r="F45" s="22">
        <f>D45/C45*100</f>
        <v>78.393729411764696</v>
      </c>
      <c r="G45" s="35">
        <f t="shared" si="3"/>
        <v>47.037518174318286</v>
      </c>
    </row>
    <row r="46" spans="1:7" ht="25.5" customHeight="1" x14ac:dyDescent="0.25">
      <c r="A46" s="5" t="s">
        <v>79</v>
      </c>
      <c r="B46" s="6" t="s">
        <v>80</v>
      </c>
      <c r="C46" s="2">
        <v>1400</v>
      </c>
      <c r="D46" s="2">
        <v>86111.31</v>
      </c>
      <c r="E46" s="26">
        <v>54869.33</v>
      </c>
      <c r="F46" s="14">
        <f>D46/C46*100</f>
        <v>6150.8078571428568</v>
      </c>
      <c r="G46" s="35">
        <f t="shared" si="3"/>
        <v>156.93887641784582</v>
      </c>
    </row>
    <row r="47" spans="1:7" ht="25.5" customHeight="1" x14ac:dyDescent="0.25">
      <c r="A47" s="5" t="s">
        <v>81</v>
      </c>
      <c r="B47" s="6" t="s">
        <v>82</v>
      </c>
      <c r="C47" s="2">
        <v>47100</v>
      </c>
      <c r="D47" s="2">
        <v>7823.62</v>
      </c>
      <c r="E47" s="26">
        <v>23770.83</v>
      </c>
      <c r="F47" s="14">
        <f>D47/C47*100</f>
        <v>16.610658174097665</v>
      </c>
      <c r="G47" s="35">
        <f t="shared" si="3"/>
        <v>32.912691731841079</v>
      </c>
    </row>
    <row r="48" spans="1:7" ht="72.75" customHeight="1" x14ac:dyDescent="0.25">
      <c r="A48" s="5" t="s">
        <v>83</v>
      </c>
      <c r="B48" s="6" t="s">
        <v>84</v>
      </c>
      <c r="C48" s="2">
        <v>119500</v>
      </c>
      <c r="D48" s="2">
        <v>882.81</v>
      </c>
      <c r="E48" s="26">
        <v>204123.87</v>
      </c>
      <c r="F48" s="14">
        <f>D48/C48*100</f>
        <v>0.73875313807531373</v>
      </c>
      <c r="G48" s="35">
        <f t="shared" si="3"/>
        <v>0.43248739111207324</v>
      </c>
    </row>
    <row r="49" spans="1:7" x14ac:dyDescent="0.25">
      <c r="A49" s="5" t="s">
        <v>85</v>
      </c>
      <c r="B49" s="6" t="s">
        <v>86</v>
      </c>
      <c r="C49" s="2">
        <v>2000</v>
      </c>
      <c r="D49" s="2">
        <v>38451.599999999999</v>
      </c>
      <c r="E49" s="26">
        <v>561.59</v>
      </c>
      <c r="F49" s="14">
        <f>D49/C49*100</f>
        <v>1922.58</v>
      </c>
      <c r="G49" s="35">
        <f t="shared" si="3"/>
        <v>6846.916789828877</v>
      </c>
    </row>
    <row r="50" spans="1:7" s="23" customFormat="1" x14ac:dyDescent="0.25">
      <c r="A50" s="19" t="s">
        <v>87</v>
      </c>
      <c r="B50" s="20" t="s">
        <v>88</v>
      </c>
      <c r="C50" s="25">
        <f t="shared" ref="C50:D50" si="6">C51+C52</f>
        <v>0</v>
      </c>
      <c r="D50" s="25">
        <f t="shared" si="6"/>
        <v>-99023.92</v>
      </c>
      <c r="E50" s="25">
        <f>E51+E52</f>
        <v>-123627.27</v>
      </c>
      <c r="F50" s="22">
        <v>0</v>
      </c>
      <c r="G50" s="35">
        <f t="shared" si="3"/>
        <v>80.098767852756097</v>
      </c>
    </row>
    <row r="51" spans="1:7" x14ac:dyDescent="0.25">
      <c r="A51" s="5" t="s">
        <v>89</v>
      </c>
      <c r="B51" s="6" t="s">
        <v>90</v>
      </c>
      <c r="C51" s="2">
        <v>0</v>
      </c>
      <c r="D51" s="2">
        <v>-99023.92</v>
      </c>
      <c r="E51" s="26">
        <v>-124527.47</v>
      </c>
      <c r="F51" s="14">
        <v>0</v>
      </c>
      <c r="G51" s="35">
        <f t="shared" si="3"/>
        <v>79.519739700806582</v>
      </c>
    </row>
    <row r="52" spans="1:7" x14ac:dyDescent="0.25">
      <c r="A52" s="29" t="s">
        <v>149</v>
      </c>
      <c r="B52" s="6" t="s">
        <v>148</v>
      </c>
      <c r="C52" s="2">
        <v>0</v>
      </c>
      <c r="D52" s="2">
        <v>0</v>
      </c>
      <c r="E52" s="26">
        <v>900.2</v>
      </c>
      <c r="F52" s="14">
        <v>0</v>
      </c>
      <c r="G52" s="35">
        <f t="shared" si="3"/>
        <v>0</v>
      </c>
    </row>
    <row r="53" spans="1:7" x14ac:dyDescent="0.25">
      <c r="A53" s="11" t="s">
        <v>91</v>
      </c>
      <c r="B53" s="12" t="s">
        <v>92</v>
      </c>
      <c r="C53" s="24">
        <f t="shared" ref="C53" si="7">C54</f>
        <v>661079876.83999991</v>
      </c>
      <c r="D53" s="24">
        <f>D54+D77</f>
        <v>77944377.899999991</v>
      </c>
      <c r="E53" s="24">
        <f>E54+E77</f>
        <v>58793194.670000002</v>
      </c>
      <c r="F53" s="14">
        <f>D53/C53*100</f>
        <v>11.790462942629357</v>
      </c>
      <c r="G53" s="35">
        <f t="shared" si="3"/>
        <v>132.57380949869037</v>
      </c>
    </row>
    <row r="54" spans="1:7" s="18" customFormat="1" ht="27.75" customHeight="1" x14ac:dyDescent="0.25">
      <c r="A54" s="16" t="s">
        <v>93</v>
      </c>
      <c r="B54" s="17" t="s">
        <v>94</v>
      </c>
      <c r="C54" s="28">
        <f t="shared" ref="C54:D54" si="8">C55+C64+C74</f>
        <v>661079876.83999991</v>
      </c>
      <c r="D54" s="28">
        <f t="shared" si="8"/>
        <v>77944477.899999991</v>
      </c>
      <c r="E54" s="28">
        <f>E55+E64+E74</f>
        <v>66273357.650000006</v>
      </c>
      <c r="F54" s="14">
        <f>D54/C54*100</f>
        <v>11.790478069394444</v>
      </c>
      <c r="G54" s="35">
        <f t="shared" si="3"/>
        <v>117.61057635201917</v>
      </c>
    </row>
    <row r="55" spans="1:7" s="23" customFormat="1" ht="27" customHeight="1" x14ac:dyDescent="0.25">
      <c r="A55" s="19" t="s">
        <v>95</v>
      </c>
      <c r="B55" s="20" t="s">
        <v>96</v>
      </c>
      <c r="C55" s="21">
        <f>C56+C58+C59+C61+C62+C63</f>
        <v>298572970.77999997</v>
      </c>
      <c r="D55" s="21">
        <f t="shared" ref="D55" si="9">D56+D58+D59+D61+D62+D63</f>
        <v>7299990.9699999997</v>
      </c>
      <c r="E55" s="25">
        <f>E56+E58+E59+E61+E62+E63+E57+E60</f>
        <v>3917483.56</v>
      </c>
      <c r="F55" s="22">
        <f>D55/C55*100</f>
        <v>2.4449604232189235</v>
      </c>
      <c r="G55" s="35">
        <f t="shared" si="3"/>
        <v>186.34388270413061</v>
      </c>
    </row>
    <row r="56" spans="1:7" ht="26.25" customHeight="1" x14ac:dyDescent="0.25">
      <c r="A56" s="5" t="s">
        <v>97</v>
      </c>
      <c r="B56" s="6" t="s">
        <v>98</v>
      </c>
      <c r="C56" s="2">
        <v>207405300</v>
      </c>
      <c r="D56" s="2">
        <v>0</v>
      </c>
      <c r="E56" s="26">
        <v>0</v>
      </c>
      <c r="F56" s="14">
        <f>D56/C56*100</f>
        <v>0</v>
      </c>
      <c r="G56" s="35">
        <v>0</v>
      </c>
    </row>
    <row r="57" spans="1:7" ht="26.25" customHeight="1" x14ac:dyDescent="0.25">
      <c r="A57" s="29" t="s">
        <v>147</v>
      </c>
      <c r="B57" s="6" t="s">
        <v>146</v>
      </c>
      <c r="C57" s="2">
        <v>0</v>
      </c>
      <c r="D57" s="2">
        <v>0</v>
      </c>
      <c r="E57" s="26">
        <v>26515.8</v>
      </c>
      <c r="F57" s="14">
        <v>0</v>
      </c>
      <c r="G57" s="35">
        <f t="shared" si="3"/>
        <v>0</v>
      </c>
    </row>
    <row r="58" spans="1:7" ht="50.25" customHeight="1" x14ac:dyDescent="0.25">
      <c r="A58" s="5" t="s">
        <v>99</v>
      </c>
      <c r="B58" s="6" t="s">
        <v>100</v>
      </c>
      <c r="C58" s="2">
        <v>174033.53</v>
      </c>
      <c r="D58" s="2">
        <v>0</v>
      </c>
      <c r="E58" s="26">
        <v>0</v>
      </c>
      <c r="F58" s="14">
        <f>D58/C58*100</f>
        <v>0</v>
      </c>
      <c r="G58" s="35">
        <v>0</v>
      </c>
    </row>
    <row r="59" spans="1:7" ht="42.75" customHeight="1" x14ac:dyDescent="0.25">
      <c r="A59" s="5" t="s">
        <v>101</v>
      </c>
      <c r="B59" s="6" t="s">
        <v>102</v>
      </c>
      <c r="C59" s="2">
        <v>661340.38</v>
      </c>
      <c r="D59" s="2">
        <v>661340.38</v>
      </c>
      <c r="E59" s="26">
        <v>0</v>
      </c>
      <c r="F59" s="14">
        <f>D59/C59*100</f>
        <v>100</v>
      </c>
      <c r="G59" s="35">
        <v>0</v>
      </c>
    </row>
    <row r="60" spans="1:7" ht="30" customHeight="1" x14ac:dyDescent="0.25">
      <c r="A60" s="29" t="s">
        <v>145</v>
      </c>
      <c r="B60" s="6" t="s">
        <v>144</v>
      </c>
      <c r="C60" s="2">
        <v>0</v>
      </c>
      <c r="D60" s="2">
        <v>0</v>
      </c>
      <c r="E60" s="26">
        <v>3184909.81</v>
      </c>
      <c r="F60" s="14">
        <v>0</v>
      </c>
      <c r="G60" s="35">
        <f t="shared" si="3"/>
        <v>0</v>
      </c>
    </row>
    <row r="61" spans="1:7" ht="27" customHeight="1" x14ac:dyDescent="0.25">
      <c r="A61" s="5" t="s">
        <v>103</v>
      </c>
      <c r="B61" s="6" t="s">
        <v>104</v>
      </c>
      <c r="C61" s="2">
        <v>25785000</v>
      </c>
      <c r="D61" s="2">
        <v>5439308.1200000001</v>
      </c>
      <c r="E61" s="26">
        <v>0</v>
      </c>
      <c r="F61" s="14">
        <f t="shared" ref="F61:F76" si="10">D61/C61*100</f>
        <v>21.094854062439403</v>
      </c>
      <c r="G61" s="35">
        <v>0</v>
      </c>
    </row>
    <row r="62" spans="1:7" ht="28.5" customHeight="1" x14ac:dyDescent="0.25">
      <c r="A62" s="5" t="s">
        <v>105</v>
      </c>
      <c r="B62" s="6" t="s">
        <v>106</v>
      </c>
      <c r="C62" s="2">
        <v>1302478.57</v>
      </c>
      <c r="D62" s="2">
        <v>0</v>
      </c>
      <c r="E62" s="26">
        <v>0</v>
      </c>
      <c r="F62" s="14">
        <f t="shared" si="10"/>
        <v>0</v>
      </c>
      <c r="G62" s="35">
        <v>0</v>
      </c>
    </row>
    <row r="63" spans="1:7" x14ac:dyDescent="0.25">
      <c r="A63" s="5" t="s">
        <v>107</v>
      </c>
      <c r="B63" s="6" t="s">
        <v>108</v>
      </c>
      <c r="C63" s="2">
        <v>63244818.299999997</v>
      </c>
      <c r="D63" s="2">
        <v>1199342.47</v>
      </c>
      <c r="E63" s="26">
        <v>706057.95</v>
      </c>
      <c r="F63" s="14">
        <f t="shared" si="10"/>
        <v>1.8963489851626312</v>
      </c>
      <c r="G63" s="35">
        <f t="shared" si="3"/>
        <v>169.86459397560782</v>
      </c>
    </row>
    <row r="64" spans="1:7" s="23" customFormat="1" x14ac:dyDescent="0.25">
      <c r="A64" s="19" t="s">
        <v>109</v>
      </c>
      <c r="B64" s="20" t="s">
        <v>110</v>
      </c>
      <c r="C64" s="25">
        <f t="shared" ref="C64:D64" si="11">C65+C66+C67+C68+C69+C70+C71+C72+C73</f>
        <v>342185763.57999998</v>
      </c>
      <c r="D64" s="25">
        <f t="shared" si="11"/>
        <v>66656547.04999999</v>
      </c>
      <c r="E64" s="25">
        <f>E65+E66+E67+E68+E69+E70+E71+E72+E73</f>
        <v>59811226.550000004</v>
      </c>
      <c r="F64" s="22">
        <f t="shared" si="10"/>
        <v>19.47963771275256</v>
      </c>
      <c r="G64" s="35">
        <f t="shared" si="3"/>
        <v>111.44487564433668</v>
      </c>
    </row>
    <row r="65" spans="1:7" ht="26.25" customHeight="1" x14ac:dyDescent="0.25">
      <c r="A65" s="5" t="s">
        <v>111</v>
      </c>
      <c r="B65" s="6" t="s">
        <v>112</v>
      </c>
      <c r="C65" s="2">
        <v>303233425.57999998</v>
      </c>
      <c r="D65" s="2">
        <v>61200517.75</v>
      </c>
      <c r="E65" s="26">
        <v>56530056.469999999</v>
      </c>
      <c r="F65" s="14">
        <f t="shared" si="10"/>
        <v>20.182642343251135</v>
      </c>
      <c r="G65" s="35">
        <f t="shared" si="3"/>
        <v>108.26190803909523</v>
      </c>
    </row>
    <row r="66" spans="1:7" ht="54.75" customHeight="1" x14ac:dyDescent="0.25">
      <c r="A66" s="5" t="s">
        <v>113</v>
      </c>
      <c r="B66" s="6" t="s">
        <v>114</v>
      </c>
      <c r="C66" s="2">
        <v>3418647</v>
      </c>
      <c r="D66" s="2">
        <v>662600.51</v>
      </c>
      <c r="E66" s="26">
        <v>346731.81</v>
      </c>
      <c r="F66" s="14">
        <f t="shared" si="10"/>
        <v>19.381951690244708</v>
      </c>
      <c r="G66" s="35">
        <f t="shared" si="3"/>
        <v>191.0988524531395</v>
      </c>
    </row>
    <row r="67" spans="1:7" ht="51.75" customHeight="1" x14ac:dyDescent="0.25">
      <c r="A67" s="5" t="s">
        <v>115</v>
      </c>
      <c r="B67" s="6" t="s">
        <v>116</v>
      </c>
      <c r="C67" s="2">
        <v>13550400</v>
      </c>
      <c r="D67" s="2">
        <v>0</v>
      </c>
      <c r="E67" s="26">
        <v>0</v>
      </c>
      <c r="F67" s="14">
        <f t="shared" si="10"/>
        <v>0</v>
      </c>
      <c r="G67" s="35">
        <v>0</v>
      </c>
    </row>
    <row r="68" spans="1:7" ht="40.5" customHeight="1" x14ac:dyDescent="0.25">
      <c r="A68" s="5" t="s">
        <v>117</v>
      </c>
      <c r="B68" s="6" t="s">
        <v>118</v>
      </c>
      <c r="C68" s="2">
        <v>597944</v>
      </c>
      <c r="D68" s="2">
        <v>128873.05</v>
      </c>
      <c r="E68" s="26">
        <v>88550.38</v>
      </c>
      <c r="F68" s="14">
        <f t="shared" si="10"/>
        <v>21.552695570153727</v>
      </c>
      <c r="G68" s="35">
        <f t="shared" si="3"/>
        <v>145.53641667037454</v>
      </c>
    </row>
    <row r="69" spans="1:7" ht="50.25" customHeight="1" x14ac:dyDescent="0.25">
      <c r="A69" s="5" t="s">
        <v>119</v>
      </c>
      <c r="B69" s="6" t="s">
        <v>120</v>
      </c>
      <c r="C69" s="2">
        <v>18260</v>
      </c>
      <c r="D69" s="2">
        <v>0</v>
      </c>
      <c r="E69" s="26">
        <v>0</v>
      </c>
      <c r="F69" s="14">
        <f t="shared" si="10"/>
        <v>0</v>
      </c>
      <c r="G69" s="35">
        <v>0</v>
      </c>
    </row>
    <row r="70" spans="1:7" ht="51.75" customHeight="1" x14ac:dyDescent="0.25">
      <c r="A70" s="5" t="s">
        <v>121</v>
      </c>
      <c r="B70" s="6" t="s">
        <v>122</v>
      </c>
      <c r="C70" s="2">
        <v>16559700</v>
      </c>
      <c r="D70" s="2">
        <v>3599934.8</v>
      </c>
      <c r="E70" s="26">
        <v>1863170.25</v>
      </c>
      <c r="F70" s="14">
        <f t="shared" si="10"/>
        <v>21.739130539804464</v>
      </c>
      <c r="G70" s="35">
        <f t="shared" si="3"/>
        <v>193.21555826688407</v>
      </c>
    </row>
    <row r="71" spans="1:7" ht="27" customHeight="1" x14ac:dyDescent="0.25">
      <c r="A71" s="5" t="s">
        <v>123</v>
      </c>
      <c r="B71" s="6" t="s">
        <v>124</v>
      </c>
      <c r="C71" s="2">
        <v>1447646</v>
      </c>
      <c r="D71" s="2">
        <v>494757.94</v>
      </c>
      <c r="E71" s="26">
        <v>402200</v>
      </c>
      <c r="F71" s="14">
        <f t="shared" si="10"/>
        <v>34.176721380779554</v>
      </c>
      <c r="G71" s="35">
        <f t="shared" si="3"/>
        <v>123.01291397314769</v>
      </c>
    </row>
    <row r="72" spans="1:7" ht="26.25" customHeight="1" x14ac:dyDescent="0.25">
      <c r="A72" s="5" t="s">
        <v>125</v>
      </c>
      <c r="B72" s="6" t="s">
        <v>126</v>
      </c>
      <c r="C72" s="2">
        <v>2914514</v>
      </c>
      <c r="D72" s="2">
        <v>569863</v>
      </c>
      <c r="E72" s="26">
        <v>539849.04</v>
      </c>
      <c r="F72" s="14">
        <f t="shared" si="10"/>
        <v>19.552590929396803</v>
      </c>
      <c r="G72" s="35">
        <f t="shared" si="3"/>
        <v>105.5596949843608</v>
      </c>
    </row>
    <row r="73" spans="1:7" x14ac:dyDescent="0.25">
      <c r="A73" s="5" t="s">
        <v>127</v>
      </c>
      <c r="B73" s="6" t="s">
        <v>128</v>
      </c>
      <c r="C73" s="2">
        <v>445227</v>
      </c>
      <c r="D73" s="2">
        <v>0</v>
      </c>
      <c r="E73" s="26">
        <v>40668.6</v>
      </c>
      <c r="F73" s="14">
        <f t="shared" si="10"/>
        <v>0</v>
      </c>
      <c r="G73" s="35">
        <f t="shared" si="3"/>
        <v>0</v>
      </c>
    </row>
    <row r="74" spans="1:7" s="23" customFormat="1" x14ac:dyDescent="0.25">
      <c r="A74" s="19" t="s">
        <v>129</v>
      </c>
      <c r="B74" s="20" t="s">
        <v>130</v>
      </c>
      <c r="C74" s="21">
        <f>C75+C76</f>
        <v>20321142.48</v>
      </c>
      <c r="D74" s="21">
        <f t="shared" ref="D74" si="12">D75+D76</f>
        <v>3987939.8800000004</v>
      </c>
      <c r="E74" s="25">
        <f>E75+E76</f>
        <v>2544647.54</v>
      </c>
      <c r="F74" s="22">
        <f t="shared" si="10"/>
        <v>19.624585005124182</v>
      </c>
      <c r="G74" s="35">
        <f t="shared" si="3"/>
        <v>156.7187524917498</v>
      </c>
    </row>
    <row r="75" spans="1:7" ht="52.5" customHeight="1" x14ac:dyDescent="0.25">
      <c r="A75" s="5" t="s">
        <v>131</v>
      </c>
      <c r="B75" s="6" t="s">
        <v>132</v>
      </c>
      <c r="C75" s="2">
        <v>2537142.48</v>
      </c>
      <c r="D75" s="2">
        <v>461178.43</v>
      </c>
      <c r="E75" s="26">
        <v>0</v>
      </c>
      <c r="F75" s="14">
        <f t="shared" si="10"/>
        <v>18.177080461007456</v>
      </c>
      <c r="G75" s="35">
        <v>0</v>
      </c>
    </row>
    <row r="76" spans="1:7" ht="86.25" customHeight="1" x14ac:dyDescent="0.25">
      <c r="A76" s="5" t="s">
        <v>133</v>
      </c>
      <c r="B76" s="6" t="s">
        <v>134</v>
      </c>
      <c r="C76" s="2">
        <v>17784000</v>
      </c>
      <c r="D76" s="2">
        <v>3526761.45</v>
      </c>
      <c r="E76" s="26">
        <v>2544647.54</v>
      </c>
      <c r="F76" s="14">
        <f t="shared" si="10"/>
        <v>19.831092273954116</v>
      </c>
      <c r="G76" s="35">
        <f t="shared" ref="G76:G78" si="13">D76/E76*100</f>
        <v>138.59528262998654</v>
      </c>
    </row>
    <row r="77" spans="1:7" s="23" customFormat="1" ht="40.5" customHeight="1" x14ac:dyDescent="0.25">
      <c r="A77" s="19" t="s">
        <v>135</v>
      </c>
      <c r="B77" s="20" t="s">
        <v>136</v>
      </c>
      <c r="C77" s="21">
        <f>C78</f>
        <v>0</v>
      </c>
      <c r="D77" s="21">
        <f t="shared" ref="D77" si="14">D78</f>
        <v>-100</v>
      </c>
      <c r="E77" s="25">
        <f>E78</f>
        <v>-7480162.9800000004</v>
      </c>
      <c r="F77" s="22">
        <v>0</v>
      </c>
      <c r="G77" s="35">
        <f t="shared" si="13"/>
        <v>1.3368692669848753E-3</v>
      </c>
    </row>
    <row r="78" spans="1:7" ht="39.75" customHeight="1" x14ac:dyDescent="0.25">
      <c r="A78" s="5" t="s">
        <v>137</v>
      </c>
      <c r="B78" s="6" t="s">
        <v>138</v>
      </c>
      <c r="C78" s="2">
        <v>0</v>
      </c>
      <c r="D78" s="2">
        <v>-100</v>
      </c>
      <c r="E78" s="2">
        <v>-7480162.9800000004</v>
      </c>
      <c r="F78" s="14">
        <v>0</v>
      </c>
      <c r="G78" s="35">
        <f t="shared" si="13"/>
        <v>1.3368692669848753E-3</v>
      </c>
    </row>
  </sheetData>
  <mergeCells count="9">
    <mergeCell ref="G3:G4"/>
    <mergeCell ref="A1:G1"/>
    <mergeCell ref="F3:F4"/>
    <mergeCell ref="A3:A4"/>
    <mergeCell ref="B3:B4"/>
    <mergeCell ref="A2:D2"/>
    <mergeCell ref="C3:C4"/>
    <mergeCell ref="D3:D4"/>
    <mergeCell ref="E3:E4"/>
  </mergeCells>
  <pageMargins left="0.78740157480314965" right="0.39370078740157483" top="0.59055118110236227" bottom="0.39370078740157483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8C485C-0B18-4AE1-851F-8F1B089891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2024-07-02T07:23:54Z</cp:lastPrinted>
  <dcterms:created xsi:type="dcterms:W3CDTF">2024-04-09T05:49:04Z</dcterms:created>
  <dcterms:modified xsi:type="dcterms:W3CDTF">2024-07-04T07:48:28Z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2024 года_2.xlsx</vt:lpwstr>
  </property>
  <property fmtid="{D5CDD505-2E9C-101B-9397-08002B2CF9AE}" pid="3" name="Название отчета">
    <vt:lpwstr>950_Орг=20024_Ф=0503317M_Период=март 2024 года_2.xlsx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